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ublic Finance Statistics\8-3-7 Consolidated Accounts\8-3-7-3 Consolidated Budgeting\Time series data\Annexure B for Budget Reviews\Static format\2021\"/>
    </mc:Choice>
  </mc:AlternateContent>
  <bookViews>
    <workbookView xWindow="0" yWindow="0" windowWidth="23040" windowHeight="9180"/>
  </bookViews>
  <sheets>
    <sheet name="GD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B3" i="1" l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A4" i="1" l="1"/>
  <c r="Z4" i="1" l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Z5" i="1" l="1"/>
  <c r="Y5" i="1" l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B13" i="1" l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0" i="1" l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S6" i="1" l="1"/>
  <c r="T6" i="1" l="1"/>
  <c r="U6" i="1" l="1"/>
  <c r="V6" i="1" l="1"/>
  <c r="W6" i="1" l="1"/>
  <c r="X6" i="1" l="1"/>
  <c r="Y6" i="1" l="1"/>
</calcChain>
</file>

<file path=xl/sharedStrings.xml><?xml version="1.0" encoding="utf-8"?>
<sst xmlns="http://schemas.openxmlformats.org/spreadsheetml/2006/main" count="41" uniqueCount="41">
  <si>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</si>
  <si>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</si>
  <si>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</si>
  <si>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</si>
  <si>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</si>
  <si>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</si>
  <si>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</si>
  <si>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</si>
  <si>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</si>
  <si>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</si>
  <si>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</si>
  <si>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</si>
  <si>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</si>
  <si>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</si>
  <si>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</si>
  <si>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</si>
  <si>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</si>
  <si>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</si>
  <si>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</si>
  <si>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</si>
  <si>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</si>
  <si>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</si>
  <si>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</si>
  <si>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</si>
  <si>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GDP (R million)</t>
  </si>
  <si>
    <t>Budget 2017</t>
  </si>
  <si>
    <t>Budget 2016</t>
  </si>
  <si>
    <t>Budget 2015</t>
  </si>
  <si>
    <t>Budget 2014</t>
  </si>
  <si>
    <t>Budget 2013</t>
  </si>
  <si>
    <t>Budget 2012</t>
  </si>
  <si>
    <t>Budget 2011</t>
  </si>
  <si>
    <t>Budget 2010</t>
  </si>
  <si>
    <t>2020/21</t>
  </si>
  <si>
    <t>Budget 2018</t>
  </si>
  <si>
    <t>Budget 2019</t>
  </si>
  <si>
    <t>2021/22</t>
  </si>
  <si>
    <t>Budget 2020</t>
  </si>
  <si>
    <t>2022/23</t>
  </si>
  <si>
    <t>Budget 2021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</si>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</sst>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8">
    <xf numFmtId="0" fontId="0" fillId="0" borderId="0" xfId="0"/>
    <xf numFmtId="3" fontId="3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164" fontId="3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/Fiscal%20Framework/Budget%202020/Fiscal%20Framework%20Budget%202020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B/Fiscal%20Framework/Budget%202011/Fiscal%20Framework%20Budget%2020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B/Fiscal%20Framework/Budget%202010/Fiscal%20Framework%20Budget%202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B/Fiscal%20Framework/Budget%202021/Fiscal%20Framework%20Budget%20202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/Fiscal%20Framework/Budget%202019/Fiscal%20Framework%20Budget%20201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/Fiscal%20Framework/Budget%202018/Fiscal%20Framework%20Budget%2020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/Fiscal%20Framework/Budget%202017/Fiscal%20Framework%20Budget%202017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/Fiscal%20Framework/Budget%202016/Fiscal%20Framework%20Budget%202016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/Fiscal%20Framework/Budget%202015/Fiscal%20framework/Fiscal%20Framework%20Budget%20201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/Fiscal%20Framework/Budget%202014/Fiscal%20framework/Fiscal%20Framework%20Budget%202014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B/Fiscal%20Framework/Budget%202013/Fiscal%20Framework/Fiscal%20Framework%20BR%202013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/Fiscal%20Framework/Budget%202012/Fiscal%20Framework%20Budget%2020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"/>
      <sheetName val="Consol_Fwork"/>
      <sheetName val="Main_Fwork"/>
      <sheetName val="NewPres"/>
      <sheetName val="Consol_Sum"/>
      <sheetName val="Consol_Elements"/>
      <sheetName val="FF consol"/>
      <sheetName val=" NIE"/>
      <sheetName val="Baseline_Adj"/>
      <sheetName val="Division of rev"/>
      <sheetName val="DSC"/>
      <sheetName val="NRF"/>
      <sheetName val="out. PFS link sheet"/>
      <sheetName val="Outcomes"/>
      <sheetName val="Comparisons"/>
      <sheetName val="Presentations"/>
      <sheetName val="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3">
          <cell r="D33">
            <v>7.8589467769395016E-2</v>
          </cell>
        </row>
        <row r="34">
          <cell r="D34">
            <v>652066000</v>
          </cell>
          <cell r="E34">
            <v>717535000.00000012</v>
          </cell>
          <cell r="F34">
            <v>776799000</v>
          </cell>
          <cell r="G34">
            <v>858946000</v>
          </cell>
          <cell r="H34">
            <v>976574000.00000012</v>
          </cell>
          <cell r="I34">
            <v>1079625000.0000002</v>
          </cell>
          <cell r="J34">
            <v>1251139000.0000002</v>
          </cell>
          <cell r="K34">
            <v>1357972000.0000002</v>
          </cell>
          <cell r="L34">
            <v>1510449000</v>
          </cell>
          <cell r="M34">
            <v>1682271999.9999998</v>
          </cell>
          <cell r="N34">
            <v>1911150000.0000005</v>
          </cell>
          <cell r="O34">
            <v>2171015000.0000005</v>
          </cell>
          <cell r="P34">
            <v>2408662000.000001</v>
          </cell>
          <cell r="Q34">
            <v>2551440000.000001</v>
          </cell>
          <cell r="R34">
            <v>2825040000.0000005</v>
          </cell>
          <cell r="S34">
            <v>3078418000.000001</v>
          </cell>
          <cell r="T34">
            <v>3320753000.0000019</v>
          </cell>
          <cell r="U34">
            <v>3614459000.0000014</v>
          </cell>
          <cell r="V34">
            <v>3865119000.0000014</v>
          </cell>
          <cell r="W34">
            <v>4124704000.0000019</v>
          </cell>
          <cell r="X34">
            <v>4419437000.000001</v>
          </cell>
          <cell r="Y34">
            <v>4698724000.0000019</v>
          </cell>
          <cell r="Z34">
            <v>4921494000.0000019</v>
          </cell>
          <cell r="AA34">
            <v>5157347393.5275507</v>
          </cell>
          <cell r="AB34">
            <v>5428211825.036315</v>
          </cell>
          <cell r="AC34">
            <v>5758993413.8085146</v>
          </cell>
          <cell r="AD34">
            <v>6126301882.8559065</v>
          </cell>
        </row>
      </sheetData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. macro scenarios"/>
      <sheetName val="ex. history (baseline)"/>
      <sheetName val="ex. framework outcomes"/>
      <sheetName val="ex. social security"/>
      <sheetName val="2010-11"/>
      <sheetName val="ex. RDP"/>
      <sheetName val="ex. NRF"/>
      <sheetName val="in. fiscal scenarios"/>
      <sheetName val="out. fiscal framework"/>
      <sheetName val="in. resource allocation"/>
      <sheetName val="out. resource allocation"/>
      <sheetName val="calc. lookup tables"/>
      <sheetName val="out. PFS link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21">
          <cell r="B221">
            <v>635183</v>
          </cell>
          <cell r="C221">
            <v>699822.00000000012</v>
          </cell>
          <cell r="D221">
            <v>757084.00000000023</v>
          </cell>
          <cell r="E221">
            <v>837240.00000000023</v>
          </cell>
          <cell r="F221">
            <v>951682.00000000047</v>
          </cell>
          <cell r="G221">
            <v>1048562.0000000005</v>
          </cell>
          <cell r="H221">
            <v>1203145.0000000007</v>
          </cell>
          <cell r="I221">
            <v>1303907.0000000007</v>
          </cell>
          <cell r="J221">
            <v>1449020.0000000009</v>
          </cell>
          <cell r="K221">
            <v>1613812.0000000012</v>
          </cell>
          <cell r="L221">
            <v>1832763.0000000012</v>
          </cell>
          <cell r="M221">
            <v>2078822.0000000014</v>
          </cell>
          <cell r="N221">
            <v>2312965.0000000014</v>
          </cell>
          <cell r="O221">
            <v>2442593.0000000019</v>
          </cell>
          <cell r="P221">
            <v>2666893.872597002</v>
          </cell>
          <cell r="Q221">
            <v>2914861.6648710715</v>
          </cell>
          <cell r="R221">
            <v>3201299.2909546224</v>
          </cell>
          <cell r="S221">
            <v>3536001.5344225103</v>
          </cell>
        </row>
      </sheetData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. macro scenarios"/>
      <sheetName val="ex. history (baseline)"/>
      <sheetName val="ex. framework outcomes"/>
      <sheetName val="ex. social security"/>
      <sheetName val="2009-10"/>
      <sheetName val="ex. RDP"/>
      <sheetName val="ex. NRF"/>
      <sheetName val="in. fiscal scenarios"/>
      <sheetName val="out. fiscal framework"/>
      <sheetName val="in. resource allocation"/>
      <sheetName val="out. resource allocation"/>
      <sheetName val="calc. lookup tables"/>
      <sheetName val="out. PFS link sheet"/>
      <sheetName val="Rev.NIE chart"/>
      <sheetName val="in.fiscal sustainability"/>
      <sheetName val="chart.fiscal sustainabilty"/>
      <sheetName val="Rev.Exp.Indices"/>
      <sheetName val="Real NIE.Chart"/>
      <sheetName val="chart.BB comparison"/>
      <sheetName val="in.primary balance"/>
      <sheetName val="chart.PB comparison"/>
      <sheetName val="chart.primary balance"/>
      <sheetName val="chart.Budget balance"/>
      <sheetName val="chart.PB and DSC"/>
      <sheetName val="ESK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21">
          <cell r="B221">
            <v>635183</v>
          </cell>
          <cell r="C221">
            <v>699822.00000000012</v>
          </cell>
          <cell r="D221">
            <v>757084.00000000023</v>
          </cell>
          <cell r="E221">
            <v>837240.00000000023</v>
          </cell>
          <cell r="F221">
            <v>951682.00000000047</v>
          </cell>
          <cell r="G221">
            <v>1048562.0000000005</v>
          </cell>
          <cell r="H221">
            <v>1203145.0000000007</v>
          </cell>
          <cell r="I221">
            <v>1303907.0000000007</v>
          </cell>
          <cell r="J221">
            <v>1449020.0000000009</v>
          </cell>
          <cell r="K221">
            <v>1613812.0000000012</v>
          </cell>
          <cell r="L221">
            <v>1833191.0000000009</v>
          </cell>
          <cell r="M221">
            <v>2081626.0000000012</v>
          </cell>
          <cell r="N221">
            <v>2320117.0000000014</v>
          </cell>
          <cell r="O221">
            <v>2449857.9426400019</v>
          </cell>
          <cell r="P221">
            <v>2699887.9944078973</v>
          </cell>
          <cell r="Q221">
            <v>2967560.2899494851</v>
          </cell>
          <cell r="R221">
            <v>3295748.7175355791</v>
          </cell>
        </row>
      </sheetData>
      <sheetData sheetId="12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"/>
      <sheetName val="Consol_Fwork"/>
      <sheetName val="Main_Fwork"/>
      <sheetName val="NewPres"/>
      <sheetName val="Consol_Sum"/>
      <sheetName val="Consol_Elements"/>
      <sheetName val="FF consol"/>
      <sheetName val=" NIE"/>
      <sheetName val="Baseline_Adj"/>
      <sheetName val="Division of rev"/>
      <sheetName val="DSC"/>
      <sheetName val="NRF"/>
      <sheetName val="out. PFS link sheet"/>
      <sheetName val="Outcomes"/>
      <sheetName val="Comparisons"/>
      <sheetName val="Presentations"/>
      <sheetName val="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4">
          <cell r="D34">
            <v>652066000</v>
          </cell>
          <cell r="E34">
            <v>717535000.00000012</v>
          </cell>
          <cell r="F34">
            <v>776799000</v>
          </cell>
          <cell r="G34">
            <v>858946000</v>
          </cell>
          <cell r="H34">
            <v>976574000.00000012</v>
          </cell>
          <cell r="I34">
            <v>1079625000.0000002</v>
          </cell>
          <cell r="J34">
            <v>1251139000.0000002</v>
          </cell>
          <cell r="K34">
            <v>1357972000.0000002</v>
          </cell>
          <cell r="L34">
            <v>1510449000</v>
          </cell>
          <cell r="M34">
            <v>1682271999.9999998</v>
          </cell>
          <cell r="N34">
            <v>1911150000.0000005</v>
          </cell>
          <cell r="O34">
            <v>2171015000.0000005</v>
          </cell>
          <cell r="P34">
            <v>2408662000.000001</v>
          </cell>
          <cell r="Q34">
            <v>2551440000.000001</v>
          </cell>
          <cell r="R34">
            <v>2825040000.0000005</v>
          </cell>
          <cell r="S34">
            <v>3078418000.000001</v>
          </cell>
          <cell r="T34">
            <v>3320753000.0000019</v>
          </cell>
          <cell r="U34">
            <v>3614459000.0000014</v>
          </cell>
          <cell r="V34">
            <v>3865119000.0000014</v>
          </cell>
          <cell r="W34">
            <v>4124704000.0000019</v>
          </cell>
          <cell r="X34">
            <v>4419437000.000001</v>
          </cell>
          <cell r="Y34">
            <v>4698724000</v>
          </cell>
          <cell r="Z34">
            <v>4924029000.000001</v>
          </cell>
          <cell r="AA34">
            <v>5148852000.000001</v>
          </cell>
          <cell r="AB34">
            <v>4920961209.4524469</v>
          </cell>
          <cell r="AC34">
            <v>5352236342.9360943</v>
          </cell>
          <cell r="AD34">
            <v>5666333271.7925997</v>
          </cell>
          <cell r="AE34">
            <v>5997155474.069272</v>
          </cell>
        </row>
      </sheetData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"/>
      <sheetName val="Consol_Fwork"/>
      <sheetName val="Main_Fwork"/>
      <sheetName val="NewPres"/>
      <sheetName val="Consol_Sum"/>
      <sheetName val="Consol_Elements"/>
      <sheetName val="FF consol"/>
      <sheetName val=" NIE"/>
      <sheetName val="Baseline_Adj"/>
      <sheetName val="Division of rev"/>
      <sheetName val="DSC"/>
      <sheetName val="NRF"/>
      <sheetName val="out. PFS link sheet"/>
      <sheetName val="Outcomes"/>
      <sheetName val="Comparisons"/>
      <sheetName val="Presentations"/>
      <sheetName val="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4">
          <cell r="D34">
            <v>652066000</v>
          </cell>
          <cell r="E34">
            <v>717535000.00000012</v>
          </cell>
          <cell r="F34">
            <v>776799000</v>
          </cell>
          <cell r="G34">
            <v>858946000</v>
          </cell>
          <cell r="H34">
            <v>976574000.00000012</v>
          </cell>
          <cell r="I34">
            <v>1079625000.0000002</v>
          </cell>
          <cell r="J34">
            <v>1251139000.0000002</v>
          </cell>
          <cell r="K34">
            <v>1357972000.0000002</v>
          </cell>
          <cell r="L34">
            <v>1510449000</v>
          </cell>
          <cell r="M34">
            <v>1682271999.9999998</v>
          </cell>
          <cell r="N34">
            <v>1911150000.0000005</v>
          </cell>
          <cell r="O34">
            <v>2171015000.0000005</v>
          </cell>
          <cell r="P34">
            <v>2408662000.000001</v>
          </cell>
          <cell r="Q34">
            <v>2551440000.000001</v>
          </cell>
          <cell r="R34">
            <v>2825040000.0000005</v>
          </cell>
          <cell r="S34">
            <v>3078418000.000001</v>
          </cell>
          <cell r="T34">
            <v>3320753000.0000019</v>
          </cell>
          <cell r="U34">
            <v>3614459000.0000014</v>
          </cell>
          <cell r="V34">
            <v>3865925000.000001</v>
          </cell>
          <cell r="W34">
            <v>4126999000.0000014</v>
          </cell>
          <cell r="X34">
            <v>4412749000.000001</v>
          </cell>
          <cell r="Y34">
            <v>4720955000.0000019</v>
          </cell>
          <cell r="Z34">
            <v>5059106254.6741304</v>
          </cell>
          <cell r="AA34">
            <v>5413824500.6324167</v>
          </cell>
          <cell r="AB34">
            <v>5812415116.0443392</v>
          </cell>
          <cell r="AC34">
            <v>6249069503.8559456</v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"/>
      <sheetName val="Consol_Fwork"/>
      <sheetName val="Main_Fwork"/>
      <sheetName val="NewPres"/>
      <sheetName val="Consol_Sum"/>
      <sheetName val="Consol_Elements"/>
      <sheetName val="FF consol"/>
      <sheetName val=" NIE"/>
      <sheetName val="Baseline_Adj"/>
      <sheetName val="Division of rev"/>
      <sheetName val="DSC"/>
      <sheetName val="NRF"/>
      <sheetName val="out. PFS link sheet"/>
      <sheetName val="Outcomes"/>
      <sheetName val="Comparisons"/>
      <sheetName val="Presentations"/>
      <sheetName val="Up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4">
          <cell r="D34">
            <v>652066000</v>
          </cell>
          <cell r="E34">
            <v>717535000.00000012</v>
          </cell>
          <cell r="F34">
            <v>776799000</v>
          </cell>
          <cell r="G34">
            <v>858946000</v>
          </cell>
          <cell r="H34">
            <v>976574000.00000012</v>
          </cell>
          <cell r="I34">
            <v>1079625000.0000002</v>
          </cell>
          <cell r="J34">
            <v>1251139000.0000002</v>
          </cell>
          <cell r="K34">
            <v>1357972000.0000002</v>
          </cell>
          <cell r="L34">
            <v>1510449000</v>
          </cell>
          <cell r="M34">
            <v>1682271999.9999998</v>
          </cell>
          <cell r="N34">
            <v>1911150000.0000005</v>
          </cell>
          <cell r="O34">
            <v>2171015000.0000005</v>
          </cell>
          <cell r="P34">
            <v>2408662000.000001</v>
          </cell>
          <cell r="Q34">
            <v>2551440000.000001</v>
          </cell>
          <cell r="R34">
            <v>2825040000.0000005</v>
          </cell>
          <cell r="S34">
            <v>3078418000.000001</v>
          </cell>
          <cell r="T34">
            <v>3320778000.0000014</v>
          </cell>
          <cell r="U34">
            <v>3614883000.0000019</v>
          </cell>
          <cell r="V34">
            <v>3867897000.0000024</v>
          </cell>
          <cell r="W34">
            <v>4122617000.0000019</v>
          </cell>
          <cell r="X34">
            <v>4404535000.0000029</v>
          </cell>
          <cell r="Y34">
            <v>4699381399.9878359</v>
          </cell>
          <cell r="Z34">
            <v>5025378541.0025778</v>
          </cell>
          <cell r="AA34">
            <v>5390082903.5441217</v>
          </cell>
          <cell r="AB34">
            <v>5808342153.2018003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"/>
      <sheetName val="Consol_Fwork"/>
      <sheetName val="Main_Fwork"/>
      <sheetName val="NewPres"/>
      <sheetName val="Consol_Sum"/>
      <sheetName val="Consol_Elements"/>
      <sheetName val="FF consol"/>
      <sheetName val=" NIE"/>
      <sheetName val="Baseline_Adj"/>
      <sheetName val="Division of rev"/>
      <sheetName val="DSC"/>
      <sheetName val="NRF"/>
      <sheetName val="out. PFS link sheet"/>
      <sheetName val="Outcomes"/>
      <sheetName val="Comparisons"/>
      <sheetName val="Presentations"/>
      <sheetName val="Updates"/>
      <sheetName val="Sett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4">
          <cell r="D34">
            <v>652066000</v>
          </cell>
          <cell r="E34">
            <v>717535000.00000012</v>
          </cell>
          <cell r="F34">
            <v>776799000</v>
          </cell>
          <cell r="G34">
            <v>858946000</v>
          </cell>
          <cell r="H34">
            <v>976574000.00000012</v>
          </cell>
          <cell r="I34">
            <v>1079625000.0000002</v>
          </cell>
          <cell r="J34">
            <v>1251139000.0000002</v>
          </cell>
          <cell r="K34">
            <v>1357972000.0000002</v>
          </cell>
          <cell r="L34">
            <v>1510449000</v>
          </cell>
          <cell r="M34">
            <v>1682271999.9999998</v>
          </cell>
          <cell r="N34">
            <v>1911150000.0000005</v>
          </cell>
          <cell r="O34">
            <v>2171015000.0000005</v>
          </cell>
          <cell r="P34">
            <v>2408662000.000001</v>
          </cell>
          <cell r="Q34">
            <v>2551440000.000001</v>
          </cell>
          <cell r="R34">
            <v>2825040000.0000005</v>
          </cell>
          <cell r="S34">
            <v>3078418000.000001</v>
          </cell>
          <cell r="T34">
            <v>3323240000.000001</v>
          </cell>
          <cell r="U34">
            <v>3624308000.0000014</v>
          </cell>
          <cell r="V34">
            <v>3863080000.0000019</v>
          </cell>
          <cell r="W34">
            <v>4086812000.0000024</v>
          </cell>
          <cell r="X34">
            <v>4409810733.4606962</v>
          </cell>
          <cell r="Y34">
            <v>4741206421.895236</v>
          </cell>
          <cell r="Z34">
            <v>5129165164.5777807</v>
          </cell>
          <cell r="AA34">
            <v>5545542170.1545296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"/>
      <sheetName val="Consol_Fwork"/>
      <sheetName val="Main_Fwork"/>
      <sheetName val="NewPres"/>
      <sheetName val="Consol_Sum"/>
      <sheetName val="Consol_Elements"/>
      <sheetName val="FF consol"/>
      <sheetName val=" NIE"/>
      <sheetName val="Baseline_Adj"/>
      <sheetName val="Division of rev"/>
      <sheetName val="DSC"/>
      <sheetName val="NRF"/>
      <sheetName val="out. PFS link sheet"/>
      <sheetName val="Outcomes"/>
      <sheetName val="Comparisons"/>
      <sheetName val="Presentations"/>
      <sheetName val="Updates"/>
      <sheetName val="Sett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4">
          <cell r="D34">
            <v>652066000</v>
          </cell>
          <cell r="E34">
            <v>717535000.00000012</v>
          </cell>
          <cell r="F34">
            <v>776799000</v>
          </cell>
          <cell r="G34">
            <v>858946000</v>
          </cell>
          <cell r="H34">
            <v>976574000.00000012</v>
          </cell>
          <cell r="I34">
            <v>1079625000.0000002</v>
          </cell>
          <cell r="J34">
            <v>1251139000.0000002</v>
          </cell>
          <cell r="K34">
            <v>1357972000.0000002</v>
          </cell>
          <cell r="L34">
            <v>1510449000</v>
          </cell>
          <cell r="M34">
            <v>1682271999.9999998</v>
          </cell>
          <cell r="N34">
            <v>1911150000.0000005</v>
          </cell>
          <cell r="O34">
            <v>2171015000.0000005</v>
          </cell>
          <cell r="P34">
            <v>2408662000.000001</v>
          </cell>
          <cell r="Q34">
            <v>2551316000.000001</v>
          </cell>
          <cell r="R34">
            <v>2826071000.000001</v>
          </cell>
          <cell r="S34">
            <v>3080887000.0000014</v>
          </cell>
          <cell r="T34">
            <v>3327630000.0000019</v>
          </cell>
          <cell r="U34">
            <v>3609844000.0000024</v>
          </cell>
          <cell r="V34">
            <v>3843776000.0000019</v>
          </cell>
          <cell r="W34">
            <v>4073217903.9640665</v>
          </cell>
          <cell r="X34">
            <v>4388417081.2430458</v>
          </cell>
          <cell r="Y34">
            <v>4750724063.7766962</v>
          </cell>
          <cell r="Z34">
            <v>5161329942.2384634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"/>
      <sheetName val="Consol_Fwork"/>
      <sheetName val="Main_Fwork"/>
      <sheetName val="NewPres"/>
      <sheetName val="Consol_Sum"/>
      <sheetName val="Consol_Elements"/>
      <sheetName val="FF consol"/>
      <sheetName val=" NIE"/>
      <sheetName val="Baseline_Adj"/>
      <sheetName val="Division of rev"/>
      <sheetName val="DSC"/>
      <sheetName val="NRF"/>
      <sheetName val="out. PFS link sheet"/>
      <sheetName val="Outcomes"/>
      <sheetName val="Comparisons"/>
      <sheetName val="Presentations"/>
      <sheetName val="MTEF_add"/>
      <sheetName val="Updates"/>
      <sheetName val="Sett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4">
          <cell r="D34">
            <v>652066000</v>
          </cell>
          <cell r="E34">
            <v>717535000.00000012</v>
          </cell>
          <cell r="F34">
            <v>776799000</v>
          </cell>
          <cell r="G34">
            <v>858946000</v>
          </cell>
          <cell r="H34">
            <v>976574000.00000012</v>
          </cell>
          <cell r="I34">
            <v>1079625000.0000002</v>
          </cell>
          <cell r="J34">
            <v>1251139000.0000002</v>
          </cell>
          <cell r="K34">
            <v>1357972000.0000002</v>
          </cell>
          <cell r="L34">
            <v>1510449000</v>
          </cell>
          <cell r="M34">
            <v>1682271999.9999998</v>
          </cell>
          <cell r="N34">
            <v>1911150000.0000005</v>
          </cell>
          <cell r="O34">
            <v>2171015000.0000005</v>
          </cell>
          <cell r="P34">
            <v>2408662000.000001</v>
          </cell>
          <cell r="Q34">
            <v>2551316000.000001</v>
          </cell>
          <cell r="R34">
            <v>2826071000.000001</v>
          </cell>
          <cell r="S34">
            <v>3080887000.0000014</v>
          </cell>
          <cell r="T34">
            <v>3327630000.0000019</v>
          </cell>
          <cell r="U34">
            <v>3609844000.0000014</v>
          </cell>
          <cell r="V34">
            <v>3879920106.790894</v>
          </cell>
          <cell r="W34">
            <v>4191752358.1528211</v>
          </cell>
          <cell r="X34">
            <v>4538780022.4910698</v>
          </cell>
          <cell r="Y34">
            <v>4926133524.2761421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"/>
      <sheetName val="Consol_Fwork"/>
      <sheetName val="Main_Fwork"/>
      <sheetName val="NewPres"/>
      <sheetName val="Consol_Sum"/>
      <sheetName val="Consol_Elements"/>
      <sheetName val="FF consol"/>
      <sheetName val=" NIE"/>
      <sheetName val="Baseline_Adj"/>
      <sheetName val="Division of rev"/>
      <sheetName val="In-Year_Adj"/>
      <sheetName val="DSC"/>
      <sheetName val="NRF"/>
      <sheetName val="out. PFS link sheet"/>
      <sheetName val="Outcomes"/>
      <sheetName val="Comparisons"/>
      <sheetName val="Presentations"/>
      <sheetName val="MTEF_ad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4">
          <cell r="D34">
            <v>635183000</v>
          </cell>
          <cell r="E34">
            <v>699822000.00000024</v>
          </cell>
          <cell r="F34">
            <v>757084000.00000036</v>
          </cell>
          <cell r="G34">
            <v>837240000.00000036</v>
          </cell>
          <cell r="H34">
            <v>951682000.0000006</v>
          </cell>
          <cell r="I34">
            <v>1048562000.0000005</v>
          </cell>
          <cell r="J34">
            <v>1203145000.0000007</v>
          </cell>
          <cell r="K34">
            <v>1303907000.0000005</v>
          </cell>
          <cell r="L34">
            <v>1449020000.0000007</v>
          </cell>
          <cell r="M34">
            <v>1613812000.0000007</v>
          </cell>
          <cell r="N34">
            <v>1832763000.0000007</v>
          </cell>
          <cell r="O34">
            <v>2075414000.0000007</v>
          </cell>
          <cell r="P34">
            <v>2296571000.0000014</v>
          </cell>
          <cell r="Q34">
            <v>2456628000.0000019</v>
          </cell>
          <cell r="R34">
            <v>2749533000.0000019</v>
          </cell>
          <cell r="S34">
            <v>2981828000.000001</v>
          </cell>
          <cell r="T34">
            <v>3197878000.0000005</v>
          </cell>
          <cell r="U34">
            <v>3464882574.4926744</v>
          </cell>
          <cell r="V34">
            <v>3789630324.6085491</v>
          </cell>
          <cell r="W34">
            <v>4150506834.3763642</v>
          </cell>
          <cell r="X34">
            <v>4552867952.7860317</v>
          </cell>
        </row>
      </sheetData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. macro scenarios"/>
      <sheetName val="ex. history (baseline)"/>
      <sheetName val="ex. framework outcomes"/>
      <sheetName val="ex. social security"/>
      <sheetName val="2012-13"/>
      <sheetName val="ex. RDP"/>
      <sheetName val="ex. NRF"/>
      <sheetName val="in. fiscal scenarios"/>
      <sheetName val="out. fiscal framework"/>
      <sheetName val="in. resource allocation"/>
      <sheetName val="out. resource allocation"/>
      <sheetName val="calc. lookup tables"/>
      <sheetName val="out. PFS link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21">
          <cell r="B221">
            <v>635183</v>
          </cell>
          <cell r="C221">
            <v>699822.00000000012</v>
          </cell>
          <cell r="D221">
            <v>757084.00000000023</v>
          </cell>
          <cell r="E221">
            <v>837240.00000000023</v>
          </cell>
          <cell r="F221">
            <v>951682.00000000047</v>
          </cell>
          <cell r="G221">
            <v>1048562.0000000005</v>
          </cell>
          <cell r="H221">
            <v>1203145.0000000007</v>
          </cell>
          <cell r="I221">
            <v>1303907.0000000007</v>
          </cell>
          <cell r="J221">
            <v>1449020.0000000009</v>
          </cell>
          <cell r="K221">
            <v>1613812.0000000012</v>
          </cell>
          <cell r="L221">
            <v>1832763.0000000016</v>
          </cell>
          <cell r="M221">
            <v>2075414.0000000014</v>
          </cell>
          <cell r="N221">
            <v>2296571.0000000023</v>
          </cell>
          <cell r="O221">
            <v>2452538.0000000019</v>
          </cell>
          <cell r="P221">
            <v>2735274.0000000014</v>
          </cell>
          <cell r="Q221">
            <v>2973286.0000000014</v>
          </cell>
          <cell r="R221">
            <v>3209141.911950001</v>
          </cell>
          <cell r="S221">
            <v>3520268.2203135537</v>
          </cell>
          <cell r="T221">
            <v>3880405.7403245117</v>
          </cell>
          <cell r="U221">
            <v>4270848.2570435666</v>
          </cell>
        </row>
      </sheetData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. macro scenarios"/>
      <sheetName val="ex. history (baseline)"/>
      <sheetName val="ex. framework outcomes"/>
      <sheetName val="ex. social security"/>
      <sheetName val="2011-12"/>
      <sheetName val="ex. RDP"/>
      <sheetName val="ex. NRF"/>
      <sheetName val="in. fiscal scenarios"/>
      <sheetName val="out. fiscal framework"/>
      <sheetName val="in. resource allocation"/>
      <sheetName val="out. resource allocation"/>
      <sheetName val="calc. lookup tables"/>
      <sheetName val="out. PFS link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21">
          <cell r="B221">
            <v>635183</v>
          </cell>
          <cell r="C221">
            <v>699822.00000000012</v>
          </cell>
          <cell r="D221">
            <v>757084.00000000023</v>
          </cell>
          <cell r="E221">
            <v>837240.00000000023</v>
          </cell>
          <cell r="F221">
            <v>951682.00000000047</v>
          </cell>
          <cell r="G221">
            <v>1048562.0000000005</v>
          </cell>
          <cell r="H221">
            <v>1203145.0000000007</v>
          </cell>
          <cell r="I221">
            <v>1303907.0000000007</v>
          </cell>
          <cell r="J221">
            <v>1449020.0000000009</v>
          </cell>
          <cell r="K221">
            <v>1613812.0000000012</v>
          </cell>
          <cell r="L221">
            <v>1832763.0000000016</v>
          </cell>
          <cell r="M221">
            <v>2075695.0000000021</v>
          </cell>
          <cell r="N221">
            <v>2303553.0000000023</v>
          </cell>
          <cell r="O221">
            <v>2440163.0000000023</v>
          </cell>
          <cell r="P221">
            <v>2754275.0000000033</v>
          </cell>
          <cell r="Q221">
            <v>2995530.2100750031</v>
          </cell>
          <cell r="R221">
            <v>3301373.8445236608</v>
          </cell>
          <cell r="S221">
            <v>3622155.1355006471</v>
          </cell>
          <cell r="T221">
            <v>3997026.4590941514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tabSelected="1" topLeftCell="J1" zoomScale="85" zoomScaleNormal="85" workbookViewId="0">
      <selection activeCell="M26" sqref="M26"/>
    </sheetView>
  </sheetViews>
  <sheetFormatPr defaultColWidth="9.140625" defaultRowHeight="14.4" x14ac:dyDescent="0.3"/>
  <cols>
    <col min="1" max="1" width="24.7109375" style="1" customWidth="1"/>
    <col min="2" max="6" width="15" style="1" bestFit="1" customWidth="1"/>
    <col min="7" max="25" width="17" style="1" bestFit="1" customWidth="1"/>
    <col min="26" max="26" width="15" style="1" customWidth="1"/>
    <col min="27" max="27" width="12.140625" style="1" bestFit="1" customWidth="1"/>
    <col min="28" max="29" width="11.85546875" style="1" bestFit="1" customWidth="1"/>
    <col min="30" max="16384" width="9.140625" style="1"/>
  </cols>
  <sheetData>
    <row r="1" spans="1:29" x14ac:dyDescent="0.3">
      <c r="A1" s="3" t="s">
        <v>24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33</v>
      </c>
      <c r="AA1" s="2" t="s">
        <v>36</v>
      </c>
      <c r="AB1" s="2" t="s">
        <v>38</v>
      </c>
      <c r="AC1" s="2" t="s">
        <v>40</v>
      </c>
    </row>
    <row r="2" spans="1:29" x14ac:dyDescent="0.3">
      <c r="A2" s="1" t="s">
        <v>39</v>
      </c>
      <c r="B2" s="5">
        <f>[12]Outcomes!D34/1000</f>
        <v>652066</v>
      </c>
      <c r="C2" s="5">
        <f>[12]Outcomes!E34/1000</f>
        <v>717535.00000000012</v>
      </c>
      <c r="D2" s="5">
        <f>[12]Outcomes!F34/1000</f>
        <v>776799</v>
      </c>
      <c r="E2" s="5">
        <f>[12]Outcomes!G34/1000</f>
        <v>858946</v>
      </c>
      <c r="F2" s="5">
        <f>[12]Outcomes!H34/1000</f>
        <v>976574.00000000012</v>
      </c>
      <c r="G2" s="5">
        <f>[12]Outcomes!I34/1000</f>
        <v>1079625.0000000002</v>
      </c>
      <c r="H2" s="5">
        <f>[12]Outcomes!J34/1000</f>
        <v>1251139.0000000002</v>
      </c>
      <c r="I2" s="5">
        <f>[12]Outcomes!K34/1000</f>
        <v>1357972.0000000002</v>
      </c>
      <c r="J2" s="5">
        <f>[12]Outcomes!L34/1000</f>
        <v>1510449</v>
      </c>
      <c r="K2" s="5">
        <f>[12]Outcomes!M34/1000</f>
        <v>1682271.9999999998</v>
      </c>
      <c r="L2" s="5">
        <f>[12]Outcomes!N34/1000</f>
        <v>1911150.0000000005</v>
      </c>
      <c r="M2" s="5">
        <f>[12]Outcomes!O34/1000</f>
        <v>2171015.0000000005</v>
      </c>
      <c r="N2" s="5">
        <f>[12]Outcomes!P34/1000</f>
        <v>2408662.0000000009</v>
      </c>
      <c r="O2" s="5">
        <f>[12]Outcomes!Q34/1000</f>
        <v>2551440.0000000009</v>
      </c>
      <c r="P2" s="5">
        <f>[12]Outcomes!R34/1000</f>
        <v>2825040.0000000005</v>
      </c>
      <c r="Q2" s="5">
        <f>[12]Outcomes!S34/1000</f>
        <v>3078418.0000000009</v>
      </c>
      <c r="R2" s="5">
        <f>[12]Outcomes!T34/1000</f>
        <v>3320753.0000000019</v>
      </c>
      <c r="S2" s="5">
        <f>[12]Outcomes!U34/1000</f>
        <v>3614459.0000000014</v>
      </c>
      <c r="T2" s="5">
        <f>[12]Outcomes!V34/1000</f>
        <v>3865119.0000000014</v>
      </c>
      <c r="U2" s="5">
        <f>[12]Outcomes!W34/1000</f>
        <v>4124704.0000000019</v>
      </c>
      <c r="V2" s="5">
        <f>[12]Outcomes!X34/1000</f>
        <v>4419437.0000000009</v>
      </c>
      <c r="W2" s="5">
        <f>[12]Outcomes!Y34/1000</f>
        <v>4698724</v>
      </c>
      <c r="X2" s="5">
        <f>[12]Outcomes!Z34/1000</f>
        <v>4924029.0000000009</v>
      </c>
      <c r="Y2" s="5">
        <f>[12]Outcomes!AA34/1000</f>
        <v>5148852.0000000009</v>
      </c>
      <c r="Z2" s="5">
        <f>[12]Outcomes!AB34/1000</f>
        <v>4920961.2094524466</v>
      </c>
      <c r="AA2" s="5">
        <f>[12]Outcomes!AC34/1000</f>
        <v>5352236.3429360939</v>
      </c>
      <c r="AB2" s="6">
        <f>[12]Outcomes!AD34/1000</f>
        <v>5666333.2717925999</v>
      </c>
      <c r="AC2" s="1">
        <f>[12]Outcomes!AE34/1000</f>
        <v>5997155.4740692722</v>
      </c>
    </row>
    <row r="3" spans="1:29" x14ac:dyDescent="0.3">
      <c r="A3" s="1" t="s">
        <v>37</v>
      </c>
      <c r="B3" s="5">
        <f>[1]Outcomes!D34/1000</f>
        <v>652066</v>
      </c>
      <c r="C3" s="5">
        <f>[1]Outcomes!E34/1000</f>
        <v>717535.00000000012</v>
      </c>
      <c r="D3" s="5">
        <f>[1]Outcomes!F34/1000</f>
        <v>776799</v>
      </c>
      <c r="E3" s="5">
        <f>[1]Outcomes!G34/1000</f>
        <v>858946</v>
      </c>
      <c r="F3" s="5">
        <f>[1]Outcomes!H34/1000</f>
        <v>976574.00000000012</v>
      </c>
      <c r="G3" s="5">
        <f>[1]Outcomes!I34/1000</f>
        <v>1079625.0000000002</v>
      </c>
      <c r="H3" s="5">
        <f>[1]Outcomes!J34/1000</f>
        <v>1251139.0000000002</v>
      </c>
      <c r="I3" s="5">
        <f>[1]Outcomes!K34/1000</f>
        <v>1357972.0000000002</v>
      </c>
      <c r="J3" s="5">
        <f>[1]Outcomes!L34/1000</f>
        <v>1510449</v>
      </c>
      <c r="K3" s="5">
        <f>[1]Outcomes!M34/1000</f>
        <v>1682271.9999999998</v>
      </c>
      <c r="L3" s="5">
        <f>[1]Outcomes!N34/1000</f>
        <v>1911150.0000000005</v>
      </c>
      <c r="M3" s="5">
        <f>[1]Outcomes!O34/1000</f>
        <v>2171015.0000000005</v>
      </c>
      <c r="N3" s="5">
        <f>[1]Outcomes!P34/1000</f>
        <v>2408662.0000000009</v>
      </c>
      <c r="O3" s="5">
        <f>[1]Outcomes!Q34/1000</f>
        <v>2551440.0000000009</v>
      </c>
      <c r="P3" s="5">
        <f>[1]Outcomes!R34/1000</f>
        <v>2825040.0000000005</v>
      </c>
      <c r="Q3" s="5">
        <f>[1]Outcomes!S34/1000</f>
        <v>3078418.0000000009</v>
      </c>
      <c r="R3" s="5">
        <f>[1]Outcomes!T34/1000</f>
        <v>3320753.0000000019</v>
      </c>
      <c r="S3" s="5">
        <f>[1]Outcomes!U34/1000</f>
        <v>3614459.0000000014</v>
      </c>
      <c r="T3" s="5">
        <f>[1]Outcomes!V34/1000</f>
        <v>3865119.0000000014</v>
      </c>
      <c r="U3" s="5">
        <f>[1]Outcomes!W34/1000</f>
        <v>4124704.0000000019</v>
      </c>
      <c r="V3" s="5">
        <f>[1]Outcomes!X34/1000</f>
        <v>4419437.0000000009</v>
      </c>
      <c r="W3" s="5">
        <f>[1]Outcomes!Y34/1000</f>
        <v>4698724.0000000019</v>
      </c>
      <c r="X3" s="5">
        <f>[1]Outcomes!Z34/1000</f>
        <v>4921494.0000000019</v>
      </c>
      <c r="Y3" s="5">
        <f>[1]Outcomes!AA34/1000</f>
        <v>5157347.3935275506</v>
      </c>
      <c r="Z3" s="5">
        <f>[1]Outcomes!AB34/1000</f>
        <v>5428211.8250363152</v>
      </c>
      <c r="AA3" s="5">
        <f>[1]Outcomes!AC34/1000</f>
        <v>5758993.4138085144</v>
      </c>
      <c r="AB3" s="6">
        <f>[1]Outcomes!AD34/1000</f>
        <v>6126301.8828559062</v>
      </c>
    </row>
    <row r="4" spans="1:29" x14ac:dyDescent="0.3">
      <c r="A4" s="1" t="s">
        <v>35</v>
      </c>
      <c r="B4" s="4">
        <f>[2]Outcomes!D$34/1000</f>
        <v>652066</v>
      </c>
      <c r="C4" s="4">
        <f>[2]Outcomes!E$34/1000</f>
        <v>717535.00000000012</v>
      </c>
      <c r="D4" s="4">
        <f>[2]Outcomes!F$34/1000</f>
        <v>776799</v>
      </c>
      <c r="E4" s="4">
        <f>[2]Outcomes!G$34/1000</f>
        <v>858946</v>
      </c>
      <c r="F4" s="4">
        <f>[2]Outcomes!H$34/1000</f>
        <v>976574.00000000012</v>
      </c>
      <c r="G4" s="4">
        <f>[2]Outcomes!I$34/1000</f>
        <v>1079625.0000000002</v>
      </c>
      <c r="H4" s="4">
        <f>[2]Outcomes!J$34/1000</f>
        <v>1251139.0000000002</v>
      </c>
      <c r="I4" s="4">
        <f>[2]Outcomes!K$34/1000</f>
        <v>1357972.0000000002</v>
      </c>
      <c r="J4" s="4">
        <f>[2]Outcomes!L$34/1000</f>
        <v>1510449</v>
      </c>
      <c r="K4" s="4">
        <f>[2]Outcomes!M$34/1000</f>
        <v>1682271.9999999998</v>
      </c>
      <c r="L4" s="4">
        <f>[2]Outcomes!N$34/1000</f>
        <v>1911150.0000000005</v>
      </c>
      <c r="M4" s="4">
        <f>[2]Outcomes!O$34/1000</f>
        <v>2171015.0000000005</v>
      </c>
      <c r="N4" s="4">
        <f>[2]Outcomes!P$34/1000</f>
        <v>2408662.0000000009</v>
      </c>
      <c r="O4" s="4">
        <f>[2]Outcomes!Q$34/1000</f>
        <v>2551440.0000000009</v>
      </c>
      <c r="P4" s="4">
        <f>[2]Outcomes!R$34/1000</f>
        <v>2825040.0000000005</v>
      </c>
      <c r="Q4" s="4">
        <f>[2]Outcomes!S$34/1000</f>
        <v>3078418.0000000009</v>
      </c>
      <c r="R4" s="4">
        <f>[2]Outcomes!T$34/1000</f>
        <v>3320753.0000000019</v>
      </c>
      <c r="S4" s="4">
        <f>[2]Outcomes!U$34/1000</f>
        <v>3614459.0000000014</v>
      </c>
      <c r="T4" s="4">
        <f>[2]Outcomes!V$34/1000</f>
        <v>3865925.0000000009</v>
      </c>
      <c r="U4" s="4">
        <f>[2]Outcomes!W$34/1000</f>
        <v>4126999.0000000014</v>
      </c>
      <c r="V4" s="4">
        <f>[2]Outcomes!X$34/1000</f>
        <v>4412749.0000000009</v>
      </c>
      <c r="W4" s="4">
        <f>[2]Outcomes!Y$34/1000</f>
        <v>4720955.0000000019</v>
      </c>
      <c r="X4" s="4">
        <f>[2]Outcomes!Z$34/1000</f>
        <v>5059106.2546741301</v>
      </c>
      <c r="Y4" s="4">
        <f>[2]Outcomes!AA$34/1000</f>
        <v>5413824.5006324165</v>
      </c>
      <c r="Z4" s="4">
        <f>[2]Outcomes!AB$34/1000</f>
        <v>5812415.1160443388</v>
      </c>
      <c r="AA4" s="4">
        <f>[2]Outcomes!AC$34/1000</f>
        <v>6249069.5038559455</v>
      </c>
    </row>
    <row r="5" spans="1:29" x14ac:dyDescent="0.3">
      <c r="A5" s="1" t="s">
        <v>34</v>
      </c>
      <c r="B5" s="1">
        <f>[3]Outcomes!D$34/1000</f>
        <v>652066</v>
      </c>
      <c r="C5" s="1">
        <f>[3]Outcomes!E$34/1000</f>
        <v>717535.00000000012</v>
      </c>
      <c r="D5" s="1">
        <f>[3]Outcomes!F$34/1000</f>
        <v>776799</v>
      </c>
      <c r="E5" s="1">
        <f>[3]Outcomes!G$34/1000</f>
        <v>858946</v>
      </c>
      <c r="F5" s="1">
        <f>[3]Outcomes!H$34/1000</f>
        <v>976574.00000000012</v>
      </c>
      <c r="G5" s="1">
        <f>[3]Outcomes!I$34/1000</f>
        <v>1079625.0000000002</v>
      </c>
      <c r="H5" s="1">
        <f>[3]Outcomes!J$34/1000</f>
        <v>1251139.0000000002</v>
      </c>
      <c r="I5" s="1">
        <f>[3]Outcomes!K$34/1000</f>
        <v>1357972.0000000002</v>
      </c>
      <c r="J5" s="1">
        <f>[3]Outcomes!L$34/1000</f>
        <v>1510449</v>
      </c>
      <c r="K5" s="1">
        <f>[3]Outcomes!M$34/1000</f>
        <v>1682271.9999999998</v>
      </c>
      <c r="L5" s="1">
        <f>[3]Outcomes!N$34/1000</f>
        <v>1911150.0000000005</v>
      </c>
      <c r="M5" s="1">
        <f>[3]Outcomes!O$34/1000</f>
        <v>2171015.0000000005</v>
      </c>
      <c r="N5" s="1">
        <f>[3]Outcomes!P$34/1000</f>
        <v>2408662.0000000009</v>
      </c>
      <c r="O5" s="1">
        <f>[3]Outcomes!Q$34/1000</f>
        <v>2551440.0000000009</v>
      </c>
      <c r="P5" s="1">
        <f>[3]Outcomes!R$34/1000</f>
        <v>2825040.0000000005</v>
      </c>
      <c r="Q5" s="1">
        <f>[3]Outcomes!S$34/1000</f>
        <v>3078418.0000000009</v>
      </c>
      <c r="R5" s="1">
        <f>[3]Outcomes!T$34/1000</f>
        <v>3320778.0000000014</v>
      </c>
      <c r="S5" s="1">
        <f>[3]Outcomes!U$34/1000</f>
        <v>3614883.0000000019</v>
      </c>
      <c r="T5" s="1">
        <f>[3]Outcomes!V$34/1000</f>
        <v>3867897.0000000023</v>
      </c>
      <c r="U5" s="1">
        <f>[3]Outcomes!W$34/1000</f>
        <v>4122617.0000000019</v>
      </c>
      <c r="V5" s="1">
        <f>[3]Outcomes!X$34/1000</f>
        <v>4404535.0000000028</v>
      </c>
      <c r="W5" s="1">
        <f>[3]Outcomes!Y$34/1000</f>
        <v>4699381.3999878354</v>
      </c>
      <c r="X5" s="1">
        <f>[3]Outcomes!Z$34/1000</f>
        <v>5025378.5410025781</v>
      </c>
      <c r="Y5" s="1">
        <f>[3]Outcomes!AA$34/1000</f>
        <v>5390082.9035441214</v>
      </c>
      <c r="Z5" s="1">
        <f>[3]Outcomes!AB$34/1000</f>
        <v>5808342.1532018008</v>
      </c>
    </row>
    <row r="6" spans="1:29" x14ac:dyDescent="0.3">
      <c r="A6" s="1" t="s">
        <v>25</v>
      </c>
      <c r="B6" s="1">
        <f>[4]Outcomes!D$34/1000</f>
        <v>652066</v>
      </c>
      <c r="C6" s="1">
        <f>[4]Outcomes!E$34/1000</f>
        <v>717535.00000000012</v>
      </c>
      <c r="D6" s="1">
        <f>[4]Outcomes!F$34/1000</f>
        <v>776799</v>
      </c>
      <c r="E6" s="1">
        <f>[4]Outcomes!G$34/1000</f>
        <v>858946</v>
      </c>
      <c r="F6" s="1">
        <f>[4]Outcomes!H$34/1000</f>
        <v>976574.00000000012</v>
      </c>
      <c r="G6" s="1">
        <f>[4]Outcomes!I$34/1000</f>
        <v>1079625.0000000002</v>
      </c>
      <c r="H6" s="1">
        <f>[4]Outcomes!J$34/1000</f>
        <v>1251139.0000000002</v>
      </c>
      <c r="I6" s="1">
        <f>[4]Outcomes!K$34/1000</f>
        <v>1357972.0000000002</v>
      </c>
      <c r="J6" s="1">
        <f>[4]Outcomes!L$34/1000</f>
        <v>1510449</v>
      </c>
      <c r="K6" s="1">
        <f>[4]Outcomes!M$34/1000</f>
        <v>1682271.9999999998</v>
      </c>
      <c r="L6" s="1">
        <f>[4]Outcomes!N$34/1000</f>
        <v>1911150.0000000005</v>
      </c>
      <c r="M6" s="1">
        <f>[4]Outcomes!O$34/1000</f>
        <v>2171015.0000000005</v>
      </c>
      <c r="N6" s="1">
        <f>[4]Outcomes!P$34/1000</f>
        <v>2408662.0000000009</v>
      </c>
      <c r="O6" s="1">
        <f>[4]Outcomes!Q$34/1000</f>
        <v>2551440.0000000009</v>
      </c>
      <c r="P6" s="1">
        <f>[4]Outcomes!R$34/1000</f>
        <v>2825040.0000000005</v>
      </c>
      <c r="Q6" s="1">
        <f>[4]Outcomes!S$34/1000</f>
        <v>3078418.0000000009</v>
      </c>
      <c r="R6" s="1">
        <f>[4]Outcomes!T$34/1000</f>
        <v>3323240.0000000009</v>
      </c>
      <c r="S6" s="1">
        <f>[4]Outcomes!U$34/1000</f>
        <v>3624308.0000000014</v>
      </c>
      <c r="T6" s="1">
        <f>[4]Outcomes!V$34/1000</f>
        <v>3863080.0000000019</v>
      </c>
      <c r="U6" s="1">
        <f>[4]Outcomes!W$34/1000</f>
        <v>4086812.0000000023</v>
      </c>
      <c r="V6" s="1">
        <f>[4]Outcomes!X$34/1000</f>
        <v>4409810.7334606964</v>
      </c>
      <c r="W6" s="1">
        <f>[4]Outcomes!Y$34/1000</f>
        <v>4741206.4218952358</v>
      </c>
      <c r="X6" s="1">
        <f>[4]Outcomes!Z$34/1000</f>
        <v>5129165.1645777803</v>
      </c>
      <c r="Y6" s="1">
        <f>[4]Outcomes!AA$34/1000</f>
        <v>5545542.1701545296</v>
      </c>
    </row>
    <row r="7" spans="1:29" x14ac:dyDescent="0.3">
      <c r="A7" s="1" t="s">
        <v>26</v>
      </c>
      <c r="B7" s="1">
        <f>[5]Outcomes!D$34/1000</f>
        <v>652066</v>
      </c>
      <c r="C7" s="1">
        <f>[5]Outcomes!E$34/1000</f>
        <v>717535.00000000012</v>
      </c>
      <c r="D7" s="1">
        <f>[5]Outcomes!F$34/1000</f>
        <v>776799</v>
      </c>
      <c r="E7" s="1">
        <f>[5]Outcomes!G$34/1000</f>
        <v>858946</v>
      </c>
      <c r="F7" s="1">
        <f>[5]Outcomes!H$34/1000</f>
        <v>976574.00000000012</v>
      </c>
      <c r="G7" s="1">
        <f>[5]Outcomes!I$34/1000</f>
        <v>1079625.0000000002</v>
      </c>
      <c r="H7" s="1">
        <f>[5]Outcomes!J$34/1000</f>
        <v>1251139.0000000002</v>
      </c>
      <c r="I7" s="1">
        <f>[5]Outcomes!K$34/1000</f>
        <v>1357972.0000000002</v>
      </c>
      <c r="J7" s="1">
        <f>[5]Outcomes!L$34/1000</f>
        <v>1510449</v>
      </c>
      <c r="K7" s="1">
        <f>[5]Outcomes!M$34/1000</f>
        <v>1682271.9999999998</v>
      </c>
      <c r="L7" s="1">
        <f>[5]Outcomes!N$34/1000</f>
        <v>1911150.0000000005</v>
      </c>
      <c r="M7" s="1">
        <f>[5]Outcomes!O$34/1000</f>
        <v>2171015.0000000005</v>
      </c>
      <c r="N7" s="1">
        <f>[5]Outcomes!P$34/1000</f>
        <v>2408662.0000000009</v>
      </c>
      <c r="O7" s="1">
        <f>[5]Outcomes!Q$34/1000</f>
        <v>2551316.0000000009</v>
      </c>
      <c r="P7" s="1">
        <f>[5]Outcomes!R$34/1000</f>
        <v>2826071.0000000009</v>
      </c>
      <c r="Q7" s="1">
        <f>[5]Outcomes!S$34/1000</f>
        <v>3080887.0000000014</v>
      </c>
      <c r="R7" s="1">
        <f>[5]Outcomes!T$34/1000</f>
        <v>3327630.0000000019</v>
      </c>
      <c r="S7" s="1">
        <f>[5]Outcomes!U$34/1000</f>
        <v>3609844.0000000023</v>
      </c>
      <c r="T7" s="1">
        <f>[5]Outcomes!V$34/1000</f>
        <v>3843776.0000000019</v>
      </c>
      <c r="U7" s="1">
        <f>[5]Outcomes!W$34/1000</f>
        <v>4073217.9039640664</v>
      </c>
      <c r="V7" s="1">
        <f>[5]Outcomes!X$34/1000</f>
        <v>4388417.0812430456</v>
      </c>
      <c r="W7" s="1">
        <f>[5]Outcomes!Y$34/1000</f>
        <v>4750724.0637766961</v>
      </c>
      <c r="X7" s="1">
        <f>[5]Outcomes!Z$34/1000</f>
        <v>5161329.9422384631</v>
      </c>
      <c r="Z7" s="7"/>
    </row>
    <row r="8" spans="1:29" x14ac:dyDescent="0.3">
      <c r="A8" s="1" t="s">
        <v>27</v>
      </c>
      <c r="B8" s="1">
        <f>[6]Outcomes!D$34/1000</f>
        <v>652066</v>
      </c>
      <c r="C8" s="1">
        <f>[6]Outcomes!E$34/1000</f>
        <v>717535.00000000012</v>
      </c>
      <c r="D8" s="1">
        <f>[6]Outcomes!F$34/1000</f>
        <v>776799</v>
      </c>
      <c r="E8" s="1">
        <f>[6]Outcomes!G$34/1000</f>
        <v>858946</v>
      </c>
      <c r="F8" s="1">
        <f>[6]Outcomes!H$34/1000</f>
        <v>976574.00000000012</v>
      </c>
      <c r="G8" s="1">
        <f>[6]Outcomes!I$34/1000</f>
        <v>1079625.0000000002</v>
      </c>
      <c r="H8" s="1">
        <f>[6]Outcomes!J$34/1000</f>
        <v>1251139.0000000002</v>
      </c>
      <c r="I8" s="1">
        <f>[6]Outcomes!K$34/1000</f>
        <v>1357972.0000000002</v>
      </c>
      <c r="J8" s="1">
        <f>[6]Outcomes!L$34/1000</f>
        <v>1510449</v>
      </c>
      <c r="K8" s="1">
        <f>[6]Outcomes!M$34/1000</f>
        <v>1682271.9999999998</v>
      </c>
      <c r="L8" s="1">
        <f>[6]Outcomes!N$34/1000</f>
        <v>1911150.0000000005</v>
      </c>
      <c r="M8" s="1">
        <f>[6]Outcomes!O$34/1000</f>
        <v>2171015.0000000005</v>
      </c>
      <c r="N8" s="1">
        <f>[6]Outcomes!P$34/1000</f>
        <v>2408662.0000000009</v>
      </c>
      <c r="O8" s="1">
        <f>[6]Outcomes!Q$34/1000</f>
        <v>2551316.0000000009</v>
      </c>
      <c r="P8" s="1">
        <f>[6]Outcomes!R$34/1000</f>
        <v>2826071.0000000009</v>
      </c>
      <c r="Q8" s="1">
        <f>[6]Outcomes!S$34/1000</f>
        <v>3080887.0000000014</v>
      </c>
      <c r="R8" s="1">
        <f>[6]Outcomes!T$34/1000</f>
        <v>3327630.0000000019</v>
      </c>
      <c r="S8" s="1">
        <f>[6]Outcomes!U$34/1000</f>
        <v>3609844.0000000014</v>
      </c>
      <c r="T8" s="1">
        <f>[6]Outcomes!V$34/1000</f>
        <v>3879920.1067908942</v>
      </c>
      <c r="U8" s="1">
        <f>[6]Outcomes!W$34/1000</f>
        <v>4191752.3581528212</v>
      </c>
      <c r="V8" s="1">
        <f>[6]Outcomes!X$34/1000</f>
        <v>4538780.0224910695</v>
      </c>
      <c r="W8" s="1">
        <f>[6]Outcomes!Y$34/1000</f>
        <v>4926133.524276142</v>
      </c>
    </row>
    <row r="9" spans="1:29" x14ac:dyDescent="0.3">
      <c r="A9" s="1" t="s">
        <v>28</v>
      </c>
      <c r="B9" s="1">
        <f>[7]Outcomes!D$34/1000</f>
        <v>635183</v>
      </c>
      <c r="C9" s="1">
        <f>[7]Outcomes!E$34/1000</f>
        <v>699822.00000000023</v>
      </c>
      <c r="D9" s="1">
        <f>[7]Outcomes!F$34/1000</f>
        <v>757084.00000000035</v>
      </c>
      <c r="E9" s="1">
        <f>[7]Outcomes!G$34/1000</f>
        <v>837240.00000000035</v>
      </c>
      <c r="F9" s="1">
        <f>[7]Outcomes!H$34/1000</f>
        <v>951682.00000000058</v>
      </c>
      <c r="G9" s="1">
        <f>[7]Outcomes!I$34/1000</f>
        <v>1048562.0000000005</v>
      </c>
      <c r="H9" s="1">
        <f>[7]Outcomes!J$34/1000</f>
        <v>1203145.0000000007</v>
      </c>
      <c r="I9" s="1">
        <f>[7]Outcomes!K$34/1000</f>
        <v>1303907.0000000005</v>
      </c>
      <c r="J9" s="1">
        <f>[7]Outcomes!L$34/1000</f>
        <v>1449020.0000000007</v>
      </c>
      <c r="K9" s="1">
        <f>[7]Outcomes!M$34/1000</f>
        <v>1613812.0000000007</v>
      </c>
      <c r="L9" s="1">
        <f>[7]Outcomes!N$34/1000</f>
        <v>1832763.0000000007</v>
      </c>
      <c r="M9" s="1">
        <f>[7]Outcomes!O$34/1000</f>
        <v>2075414.0000000007</v>
      </c>
      <c r="N9" s="1">
        <f>[7]Outcomes!P$34/1000</f>
        <v>2296571.0000000014</v>
      </c>
      <c r="O9" s="1">
        <f>[7]Outcomes!Q$34/1000</f>
        <v>2456628.0000000019</v>
      </c>
      <c r="P9" s="1">
        <f>[7]Outcomes!R$34/1000</f>
        <v>2749533.0000000019</v>
      </c>
      <c r="Q9" s="1">
        <f>[7]Outcomes!S$34/1000</f>
        <v>2981828.0000000009</v>
      </c>
      <c r="R9" s="1">
        <f>[7]Outcomes!T$34/1000</f>
        <v>3197878.0000000005</v>
      </c>
      <c r="S9" s="1">
        <f>[7]Outcomes!U$34/1000</f>
        <v>3464882.5744926743</v>
      </c>
      <c r="T9" s="1">
        <f>[7]Outcomes!V$34/1000</f>
        <v>3789630.324608549</v>
      </c>
      <c r="U9" s="1">
        <f>[7]Outcomes!W$34/1000</f>
        <v>4150506.834376364</v>
      </c>
      <c r="V9" s="1">
        <f>[7]Outcomes!X$34/1000</f>
        <v>4552867.9527860321</v>
      </c>
    </row>
    <row r="10" spans="1:29" x14ac:dyDescent="0.3">
      <c r="A10" s="1" t="s">
        <v>29</v>
      </c>
      <c r="B10" s="1">
        <f>'[8]calc. lookup tables'!B221</f>
        <v>635183</v>
      </c>
      <c r="C10" s="1">
        <f>'[8]calc. lookup tables'!C221</f>
        <v>699822.00000000012</v>
      </c>
      <c r="D10" s="1">
        <f>'[8]calc. lookup tables'!D221</f>
        <v>757084.00000000023</v>
      </c>
      <c r="E10" s="1">
        <f>'[8]calc. lookup tables'!E221</f>
        <v>837240.00000000023</v>
      </c>
      <c r="F10" s="1">
        <f>'[8]calc. lookup tables'!F221</f>
        <v>951682.00000000047</v>
      </c>
      <c r="G10" s="1">
        <f>'[8]calc. lookup tables'!G221</f>
        <v>1048562.0000000005</v>
      </c>
      <c r="H10" s="1">
        <f>'[8]calc. lookup tables'!H221</f>
        <v>1203145.0000000007</v>
      </c>
      <c r="I10" s="1">
        <f>'[8]calc. lookup tables'!I221</f>
        <v>1303907.0000000007</v>
      </c>
      <c r="J10" s="1">
        <f>'[8]calc. lookup tables'!J221</f>
        <v>1449020.0000000009</v>
      </c>
      <c r="K10" s="1">
        <f>'[8]calc. lookup tables'!K221</f>
        <v>1613812.0000000012</v>
      </c>
      <c r="L10" s="1">
        <f>'[8]calc. lookup tables'!L221</f>
        <v>1832763.0000000016</v>
      </c>
      <c r="M10" s="1">
        <f>'[8]calc. lookup tables'!M221</f>
        <v>2075414.0000000014</v>
      </c>
      <c r="N10" s="1">
        <f>'[8]calc. lookup tables'!N221</f>
        <v>2296571.0000000023</v>
      </c>
      <c r="O10" s="1">
        <f>'[8]calc. lookup tables'!O221</f>
        <v>2452538.0000000019</v>
      </c>
      <c r="P10" s="1">
        <f>'[8]calc. lookup tables'!P221</f>
        <v>2735274.0000000014</v>
      </c>
      <c r="Q10" s="1">
        <f>'[8]calc. lookup tables'!Q221</f>
        <v>2973286.0000000014</v>
      </c>
      <c r="R10" s="1">
        <f>'[8]calc. lookup tables'!R221</f>
        <v>3209141.911950001</v>
      </c>
      <c r="S10" s="1">
        <f>'[8]calc. lookup tables'!S221</f>
        <v>3520268.2203135537</v>
      </c>
      <c r="T10" s="1">
        <f>'[8]calc. lookup tables'!T221</f>
        <v>3880405.7403245117</v>
      </c>
      <c r="U10" s="1">
        <f>'[8]calc. lookup tables'!U221</f>
        <v>4270848.2570435666</v>
      </c>
    </row>
    <row r="11" spans="1:29" x14ac:dyDescent="0.3">
      <c r="A11" s="1" t="s">
        <v>30</v>
      </c>
      <c r="B11" s="1">
        <f>'[9]calc. lookup tables'!B221</f>
        <v>635183</v>
      </c>
      <c r="C11" s="1">
        <f>'[9]calc. lookup tables'!C221</f>
        <v>699822.00000000012</v>
      </c>
      <c r="D11" s="1">
        <f>'[9]calc. lookup tables'!D221</f>
        <v>757084.00000000023</v>
      </c>
      <c r="E11" s="1">
        <f>'[9]calc. lookup tables'!E221</f>
        <v>837240.00000000023</v>
      </c>
      <c r="F11" s="1">
        <f>'[9]calc. lookup tables'!F221</f>
        <v>951682.00000000047</v>
      </c>
      <c r="G11" s="1">
        <f>'[9]calc. lookup tables'!G221</f>
        <v>1048562.0000000005</v>
      </c>
      <c r="H11" s="1">
        <f>'[9]calc. lookup tables'!H221</f>
        <v>1203145.0000000007</v>
      </c>
      <c r="I11" s="1">
        <f>'[9]calc. lookup tables'!I221</f>
        <v>1303907.0000000007</v>
      </c>
      <c r="J11" s="1">
        <f>'[9]calc. lookup tables'!J221</f>
        <v>1449020.0000000009</v>
      </c>
      <c r="K11" s="1">
        <f>'[9]calc. lookup tables'!K221</f>
        <v>1613812.0000000012</v>
      </c>
      <c r="L11" s="1">
        <f>'[9]calc. lookup tables'!L221</f>
        <v>1832763.0000000016</v>
      </c>
      <c r="M11" s="1">
        <f>'[9]calc. lookup tables'!M221</f>
        <v>2075695.0000000021</v>
      </c>
      <c r="N11" s="1">
        <f>'[9]calc. lookup tables'!N221</f>
        <v>2303553.0000000023</v>
      </c>
      <c r="O11" s="1">
        <f>'[9]calc. lookup tables'!O221</f>
        <v>2440163.0000000023</v>
      </c>
      <c r="P11" s="1">
        <f>'[9]calc. lookup tables'!P221</f>
        <v>2754275.0000000033</v>
      </c>
      <c r="Q11" s="1">
        <f>'[9]calc. lookup tables'!Q221</f>
        <v>2995530.2100750031</v>
      </c>
      <c r="R11" s="1">
        <f>'[9]calc. lookup tables'!R221</f>
        <v>3301373.8445236608</v>
      </c>
      <c r="S11" s="1">
        <f>'[9]calc. lookup tables'!S221</f>
        <v>3622155.1355006471</v>
      </c>
      <c r="T11" s="1">
        <f>'[9]calc. lookup tables'!T221</f>
        <v>3997026.4590941514</v>
      </c>
    </row>
    <row r="12" spans="1:29" x14ac:dyDescent="0.3">
      <c r="A12" s="1" t="s">
        <v>31</v>
      </c>
      <c r="B12" s="1">
        <f>'[10]calc. lookup tables'!B221</f>
        <v>635183</v>
      </c>
      <c r="C12" s="1">
        <f>'[10]calc. lookup tables'!C221</f>
        <v>699822.00000000012</v>
      </c>
      <c r="D12" s="1">
        <f>'[10]calc. lookup tables'!D221</f>
        <v>757084.00000000023</v>
      </c>
      <c r="E12" s="1">
        <f>'[10]calc. lookup tables'!E221</f>
        <v>837240.00000000023</v>
      </c>
      <c r="F12" s="1">
        <f>'[10]calc. lookup tables'!F221</f>
        <v>951682.00000000047</v>
      </c>
      <c r="G12" s="1">
        <f>'[10]calc. lookup tables'!G221</f>
        <v>1048562.0000000005</v>
      </c>
      <c r="H12" s="1">
        <f>'[10]calc. lookup tables'!H221</f>
        <v>1203145.0000000007</v>
      </c>
      <c r="I12" s="1">
        <f>'[10]calc. lookup tables'!I221</f>
        <v>1303907.0000000007</v>
      </c>
      <c r="J12" s="1">
        <f>'[10]calc. lookup tables'!J221</f>
        <v>1449020.0000000009</v>
      </c>
      <c r="K12" s="1">
        <f>'[10]calc. lookup tables'!K221</f>
        <v>1613812.0000000012</v>
      </c>
      <c r="L12" s="1">
        <f>'[10]calc. lookup tables'!L221</f>
        <v>1832763.0000000012</v>
      </c>
      <c r="M12" s="1">
        <f>'[10]calc. lookup tables'!M221</f>
        <v>2078822.0000000014</v>
      </c>
      <c r="N12" s="1">
        <f>'[10]calc. lookup tables'!N221</f>
        <v>2312965.0000000014</v>
      </c>
      <c r="O12" s="1">
        <f>'[10]calc. lookup tables'!O221</f>
        <v>2442593.0000000019</v>
      </c>
      <c r="P12" s="1">
        <f>'[10]calc. lookup tables'!P221</f>
        <v>2666893.872597002</v>
      </c>
      <c r="Q12" s="1">
        <f>'[10]calc. lookup tables'!Q221</f>
        <v>2914861.6648710715</v>
      </c>
      <c r="R12" s="1">
        <f>'[10]calc. lookup tables'!R221</f>
        <v>3201299.2909546224</v>
      </c>
      <c r="S12" s="1">
        <f>'[10]calc. lookup tables'!S221</f>
        <v>3536001.5344225103</v>
      </c>
    </row>
    <row r="13" spans="1:29" x14ac:dyDescent="0.3">
      <c r="A13" s="1" t="s">
        <v>32</v>
      </c>
      <c r="B13" s="1">
        <f>'[11]calc. lookup tables'!B221</f>
        <v>635183</v>
      </c>
      <c r="C13" s="1">
        <f>'[11]calc. lookup tables'!C221</f>
        <v>699822.00000000012</v>
      </c>
      <c r="D13" s="1">
        <f>'[11]calc. lookup tables'!D221</f>
        <v>757084.00000000023</v>
      </c>
      <c r="E13" s="1">
        <f>'[11]calc. lookup tables'!E221</f>
        <v>837240.00000000023</v>
      </c>
      <c r="F13" s="1">
        <f>'[11]calc. lookup tables'!F221</f>
        <v>951682.00000000047</v>
      </c>
      <c r="G13" s="1">
        <f>'[11]calc. lookup tables'!G221</f>
        <v>1048562.0000000005</v>
      </c>
      <c r="H13" s="1">
        <f>'[11]calc. lookup tables'!H221</f>
        <v>1203145.0000000007</v>
      </c>
      <c r="I13" s="1">
        <f>'[11]calc. lookup tables'!I221</f>
        <v>1303907.0000000007</v>
      </c>
      <c r="J13" s="1">
        <f>'[11]calc. lookup tables'!J221</f>
        <v>1449020.0000000009</v>
      </c>
      <c r="K13" s="1">
        <f>'[11]calc. lookup tables'!K221</f>
        <v>1613812.0000000012</v>
      </c>
      <c r="L13" s="1">
        <f>'[11]calc. lookup tables'!L221</f>
        <v>1833191.0000000009</v>
      </c>
      <c r="M13" s="1">
        <f>'[11]calc. lookup tables'!M221</f>
        <v>2081626.0000000012</v>
      </c>
      <c r="N13" s="1">
        <f>'[11]calc. lookup tables'!N221</f>
        <v>2320117.0000000014</v>
      </c>
      <c r="O13" s="1">
        <f>'[11]calc. lookup tables'!O221</f>
        <v>2449857.9426400019</v>
      </c>
      <c r="P13" s="1">
        <f>'[11]calc. lookup tables'!P221</f>
        <v>2699887.9944078973</v>
      </c>
      <c r="Q13" s="1">
        <f>'[11]calc. lookup tables'!Q221</f>
        <v>2967560.2899494851</v>
      </c>
      <c r="R13" s="1">
        <f>'[11]calc. lookup tables'!R221</f>
        <v>3295748.7175355791</v>
      </c>
    </row>
  </sheetData>
  <sortState ref="A13:A18">
    <sortCondition descending="1" ref="A1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Jeffery Smith</dc:creator>
  <cp:lastModifiedBy>Jeffery Smith</cp:lastModifiedBy>
  <dcterms:created xsi:type="dcterms:W3CDTF">2017-02-21T12:24:10Z</dcterms:created>
  <dcterms:modified xsi:type="dcterms:W3CDTF">2021-02-22T09:55:36Z</dcterms:modified>
</cp:coreProperties>
</file>